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\\myfiles\jj695\dos\Postdoc at Bath\Experiment\Water filtration\New resultsw with new PVDF(534k)\Set 5\"/>
    </mc:Choice>
  </mc:AlternateContent>
  <xr:revisionPtr revIDLastSave="0" documentId="13_ncr:1_{FD48E153-8495-4AC4-896A-F934D087F6EC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Cond. Meter Calibration" sheetId="1" r:id="rId1"/>
    <sheet name="NaCl3(1)" sheetId="2" r:id="rId2"/>
    <sheet name="NaCl3 (2)" sheetId="4" r:id="rId3"/>
    <sheet name="NaCl3 (3)" sheetId="5" r:id="rId4"/>
    <sheet name="Na2SO4(1)" sheetId="6" r:id="rId5"/>
    <sheet name="Na2SO4(2)" sheetId="7" r:id="rId6"/>
    <sheet name="MgSO4(1)" sheetId="8" r:id="rId7"/>
    <sheet name="MgSO4(2)" sheetId="9" r:id="rId8"/>
    <sheet name="MgSO4(3)" sheetId="10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" i="10" l="1"/>
  <c r="D5" i="10"/>
  <c r="D4" i="10"/>
  <c r="D3" i="10"/>
  <c r="D6" i="9"/>
  <c r="D5" i="9"/>
  <c r="D4" i="9"/>
  <c r="D3" i="9"/>
  <c r="D6" i="8"/>
  <c r="D5" i="8"/>
  <c r="D4" i="8"/>
  <c r="D3" i="8"/>
  <c r="D6" i="7"/>
  <c r="D5" i="7"/>
  <c r="D4" i="7"/>
  <c r="D3" i="7"/>
  <c r="D6" i="6"/>
  <c r="D5" i="6"/>
  <c r="D4" i="6"/>
  <c r="D3" i="6"/>
  <c r="E7" i="10" l="1"/>
  <c r="E8" i="10"/>
  <c r="E8" i="9"/>
  <c r="E7" i="9"/>
  <c r="E8" i="8"/>
  <c r="E7" i="8"/>
  <c r="E8" i="7"/>
  <c r="E7" i="7"/>
  <c r="E7" i="6"/>
  <c r="E8" i="6"/>
  <c r="D6" i="5"/>
  <c r="D5" i="5"/>
  <c r="D4" i="5"/>
  <c r="D3" i="5"/>
  <c r="E7" i="5" s="1"/>
  <c r="D6" i="4"/>
  <c r="D5" i="4"/>
  <c r="D4" i="4"/>
  <c r="D3" i="4"/>
  <c r="J7" i="8" l="1"/>
  <c r="I7" i="8"/>
  <c r="J8" i="8"/>
  <c r="I8" i="8"/>
  <c r="H8" i="6"/>
  <c r="I8" i="6"/>
  <c r="H7" i="6"/>
  <c r="I7" i="6"/>
  <c r="E8" i="5"/>
  <c r="E7" i="4"/>
  <c r="E8" i="4"/>
  <c r="D4" i="2"/>
  <c r="D5" i="2"/>
  <c r="D6" i="2"/>
  <c r="D3" i="2"/>
  <c r="E8" i="2" l="1"/>
  <c r="E7" i="2"/>
  <c r="I7" i="2" l="1"/>
  <c r="J7" i="2"/>
  <c r="I8" i="2"/>
  <c r="J8" i="2"/>
</calcChain>
</file>

<file path=xl/sharedStrings.xml><?xml version="1.0" encoding="utf-8"?>
<sst xmlns="http://schemas.openxmlformats.org/spreadsheetml/2006/main" count="92" uniqueCount="13">
  <si>
    <t>Standards</t>
  </si>
  <si>
    <t>Real readings</t>
  </si>
  <si>
    <t>Calibration</t>
  </si>
  <si>
    <t>Permeate</t>
  </si>
  <si>
    <t>Retentate</t>
  </si>
  <si>
    <t>Standard conductivity=0.8929*real reading-8.5888</t>
  </si>
  <si>
    <t>Rejection</t>
  </si>
  <si>
    <t>Feed</t>
  </si>
  <si>
    <t>Volume (mL)</t>
  </si>
  <si>
    <t>Conductivity (uS)</t>
  </si>
  <si>
    <t>Disorption</t>
  </si>
  <si>
    <t>Stand. Cond. (uS)</t>
  </si>
  <si>
    <t>Mass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</si>
</sst>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'Cond. Meter Calibration'!$B$3</c:f>
              <c:strCache>
                <c:ptCount val="1"/>
                <c:pt idx="0">
                  <c:v>Standards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'Cond. Meter Calibration'!$A$4:$A$7</c:f>
              <c:numCache>
                <c:formatCode>General</c:formatCode>
                <c:ptCount val="4"/>
                <c:pt idx="0">
                  <c:v>1.86</c:v>
                </c:pt>
                <c:pt idx="1">
                  <c:v>125.4</c:v>
                </c:pt>
                <c:pt idx="2">
                  <c:v>1154</c:v>
                </c:pt>
                <c:pt idx="3">
                  <c:v>1574</c:v>
                </c:pt>
              </c:numCache>
            </c:numRef>
          </c:xVal>
          <c:yVal>
            <c:numRef>
              <c:f>'Cond. Meter Calibration'!$B$4:$B$7</c:f>
              <c:numCache>
                <c:formatCode>General</c:formatCode>
                <c:ptCount val="4"/>
                <c:pt idx="0">
                  <c:v>2</c:v>
                </c:pt>
                <c:pt idx="1">
                  <c:v>100</c:v>
                </c:pt>
                <c:pt idx="2">
                  <c:v>1000</c:v>
                </c:pt>
                <c:pt idx="3">
                  <c:v>1413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18-4210-A79B-0043F9A950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882528"/>
        <c:axId val="533882856"/>
      </c:scatterChart>
      <c:valAx>
        <c:axId val="533882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882856"/>
        <c:crosses val="autoZero"/>
        <c:crossBetween val="midCat"/>
      </c:valAx>
      <c:valAx>
        <c:axId val="533882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882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309562</xdr:colOff>
      <xdr:row>9</xdr:row>
      <xdr:rowOff>38100</xdr:rowOff>
    </xdr:from>
    <xdr:to>
      <xdr:col>11</xdr:col>
      <xdr:colOff>4762</xdr:colOff>
      <xdr:row>23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"/>
  <sheetViews>
    <sheetView tabSelected="1" workbookViewId="0"/>
  </sheetViews>
  <sheetFormatPr defaultRowHeight="15" x14ac:dyDescent="0.25"/>
  <cols>
    <col min="1" max="1" width="12.85546875" bestFit="1" customWidth="1"/>
  </cols>
  <sheetData>
    <row r="1" spans="1:3" x14ac:dyDescent="0.25">
      <c r="A1" s="1" t="s">
        <v>2</v>
      </c>
      <c r="C1" s="1" t="s">
        <v>5</v>
      </c>
    </row>
    <row r="3" spans="1:3" x14ac:dyDescent="0.25">
      <c r="A3" s="1" t="s">
        <v>1</v>
      </c>
      <c r="B3" s="1" t="s">
        <v>0</v>
      </c>
    </row>
    <row r="4" spans="1:3" x14ac:dyDescent="0.25">
      <c r="A4">
        <v>1.86</v>
      </c>
      <c r="B4">
        <v>2</v>
      </c>
    </row>
    <row r="5" spans="1:3" x14ac:dyDescent="0.25">
      <c r="A5">
        <v>125.4</v>
      </c>
      <c r="B5">
        <v>100</v>
      </c>
    </row>
    <row r="6" spans="1:3" x14ac:dyDescent="0.25">
      <c r="A6">
        <v>1154</v>
      </c>
      <c r="B6">
        <v>1000</v>
      </c>
    </row>
    <row r="7" spans="1:3" x14ac:dyDescent="0.25">
      <c r="A7">
        <v>1574</v>
      </c>
      <c r="B7">
        <v>1413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"/>
  <sheetViews>
    <sheetView workbookViewId="0">
      <selection activeCell="B1" sqref="B1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6.7109375" customWidth="1"/>
    <col min="4" max="4" width="16.5703125" customWidth="1"/>
    <col min="5" max="5" width="14.5703125" customWidth="1"/>
    <col min="6" max="6" width="20.42578125" bestFit="1" customWidth="1"/>
    <col min="7" max="7" width="15.85546875" customWidth="1"/>
    <col min="8" max="8" width="13.140625" customWidth="1"/>
    <col min="9" max="9" width="18.42578125" bestFit="1" customWidth="1"/>
    <col min="10" max="10" width="18.5703125" style="2" bestFit="1" customWidth="1"/>
    <col min="11" max="11" width="21" bestFit="1" customWidth="1"/>
    <col min="13" max="13" width="11.7109375" bestFit="1" customWidth="1"/>
  </cols>
  <sheetData>
    <row r="1" spans="1:10" x14ac:dyDescent="0.25">
      <c r="A1" s="1" t="s">
        <v>2</v>
      </c>
      <c r="B1" s="1" t="s">
        <v>5</v>
      </c>
    </row>
    <row r="2" spans="1:10" x14ac:dyDescent="0.25">
      <c r="A2" s="1"/>
      <c r="B2" s="1" t="s">
        <v>8</v>
      </c>
      <c r="C2" s="1" t="s">
        <v>9</v>
      </c>
      <c r="D2" s="1" t="s">
        <v>11</v>
      </c>
    </row>
    <row r="3" spans="1:10" x14ac:dyDescent="0.25">
      <c r="A3" s="1" t="s">
        <v>7</v>
      </c>
      <c r="B3">
        <v>400</v>
      </c>
      <c r="C3">
        <v>4410</v>
      </c>
      <c r="D3">
        <f>C3*0.8929-8.5888</f>
        <v>3929.1002000000003</v>
      </c>
    </row>
    <row r="4" spans="1:10" x14ac:dyDescent="0.25">
      <c r="A4" s="1" t="s">
        <v>3</v>
      </c>
      <c r="B4">
        <v>50</v>
      </c>
      <c r="C4">
        <v>2777</v>
      </c>
      <c r="D4">
        <f t="shared" ref="D4:D6" si="0">C4*0.8929-8.5888</f>
        <v>2470.9945000000002</v>
      </c>
    </row>
    <row r="5" spans="1:10" x14ac:dyDescent="0.25">
      <c r="A5" s="1" t="s">
        <v>4</v>
      </c>
      <c r="B5">
        <v>350</v>
      </c>
      <c r="C5">
        <v>4220</v>
      </c>
      <c r="D5">
        <f t="shared" si="0"/>
        <v>3759.4492</v>
      </c>
    </row>
    <row r="6" spans="1:10" x14ac:dyDescent="0.25">
      <c r="A6" s="1" t="s">
        <v>10</v>
      </c>
      <c r="B6">
        <v>20</v>
      </c>
      <c r="C6">
        <v>45</v>
      </c>
      <c r="D6">
        <f t="shared" si="0"/>
        <v>31.591700000000003</v>
      </c>
    </row>
    <row r="7" spans="1:10" x14ac:dyDescent="0.25">
      <c r="D7" s="1" t="s">
        <v>6</v>
      </c>
      <c r="E7">
        <f>1-D4/D3</f>
        <v>0.37110422890207784</v>
      </c>
      <c r="F7">
        <v>0.39087524415895525</v>
      </c>
      <c r="G7">
        <v>0.38633018318036283</v>
      </c>
      <c r="I7" s="2">
        <f>AVERAGE(E7:G7)</f>
        <v>0.38276988541379864</v>
      </c>
      <c r="J7" s="2">
        <f>STDEV(E7:G7)</f>
        <v>1.0355194407246603E-2</v>
      </c>
    </row>
    <row r="8" spans="1:10" x14ac:dyDescent="0.25">
      <c r="D8" s="1" t="s">
        <v>12</v>
      </c>
      <c r="E8">
        <f>(B4*D4+B5*D5+B6*D6)/(B3*D3)</f>
        <v>0.91623317407379945</v>
      </c>
      <c r="F8">
        <v>0.91643202049161276</v>
      </c>
      <c r="G8">
        <v>0.91887499076760637</v>
      </c>
      <c r="I8" s="2">
        <f>AVERAGE(E8:G8)</f>
        <v>0.91718006177767286</v>
      </c>
      <c r="J8" s="2">
        <f>STDEV(E8:G8)</f>
        <v>1.4712148670935406E-3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8"/>
  <sheetViews>
    <sheetView workbookViewId="0">
      <selection sqref="A1:XFD22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6.7109375" customWidth="1"/>
    <col min="4" max="4" width="16.5703125" customWidth="1"/>
    <col min="5" max="5" width="14.5703125" customWidth="1"/>
    <col min="6" max="6" width="20.42578125" bestFit="1" customWidth="1"/>
    <col min="7" max="7" width="15.85546875" customWidth="1"/>
    <col min="8" max="8" width="13.140625" customWidth="1"/>
    <col min="9" max="9" width="18.42578125" bestFit="1" customWidth="1"/>
    <col min="10" max="10" width="18.5703125" style="2" bestFit="1" customWidth="1"/>
    <col min="11" max="11" width="21" bestFit="1" customWidth="1"/>
    <col min="13" max="13" width="11.7109375" bestFit="1" customWidth="1"/>
  </cols>
  <sheetData>
    <row r="1" spans="1:5" x14ac:dyDescent="0.25">
      <c r="A1" s="1" t="s">
        <v>2</v>
      </c>
      <c r="B1" s="1" t="s">
        <v>5</v>
      </c>
    </row>
    <row r="2" spans="1:5" x14ac:dyDescent="0.25">
      <c r="A2" s="1"/>
      <c r="B2" s="1" t="s">
        <v>8</v>
      </c>
      <c r="C2" s="1" t="s">
        <v>9</v>
      </c>
      <c r="D2" s="1" t="s">
        <v>11</v>
      </c>
    </row>
    <row r="3" spans="1:5" x14ac:dyDescent="0.25">
      <c r="A3" s="1" t="s">
        <v>7</v>
      </c>
      <c r="B3">
        <v>400</v>
      </c>
      <c r="C3">
        <v>4410</v>
      </c>
      <c r="D3">
        <f>C3*0.8929-8.5888</f>
        <v>3929.1002000000003</v>
      </c>
    </row>
    <row r="4" spans="1:5" x14ac:dyDescent="0.25">
      <c r="A4" s="1" t="s">
        <v>3</v>
      </c>
      <c r="B4">
        <v>40</v>
      </c>
      <c r="C4">
        <v>2690</v>
      </c>
      <c r="D4">
        <f t="shared" ref="D4:D6" si="0">C4*0.8929-8.5888</f>
        <v>2393.3122000000003</v>
      </c>
    </row>
    <row r="5" spans="1:5" x14ac:dyDescent="0.25">
      <c r="A5" s="1" t="s">
        <v>4</v>
      </c>
      <c r="B5">
        <v>360</v>
      </c>
      <c r="C5">
        <v>4190</v>
      </c>
      <c r="D5">
        <f t="shared" si="0"/>
        <v>3732.6622000000002</v>
      </c>
    </row>
    <row r="6" spans="1:5" x14ac:dyDescent="0.25">
      <c r="A6" s="1" t="s">
        <v>10</v>
      </c>
      <c r="B6">
        <v>20</v>
      </c>
      <c r="C6">
        <v>55</v>
      </c>
      <c r="D6">
        <f t="shared" si="0"/>
        <v>40.520700000000005</v>
      </c>
    </row>
    <row r="7" spans="1:5" x14ac:dyDescent="0.25">
      <c r="D7" s="1" t="s">
        <v>6</v>
      </c>
      <c r="E7">
        <f>1-D4/D3</f>
        <v>0.39087524415895525</v>
      </c>
    </row>
    <row r="8" spans="1:5" x14ac:dyDescent="0.25">
      <c r="D8" s="1" t="s">
        <v>12</v>
      </c>
      <c r="E8">
        <f>(B4*D4+B5*D5+B6*D6)/(B3*D3)</f>
        <v>0.91643202049161276</v>
      </c>
    </row>
  </sheetData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8"/>
  <sheetViews>
    <sheetView workbookViewId="0">
      <selection sqref="A1:XFD22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6.7109375" customWidth="1"/>
    <col min="4" max="4" width="16.5703125" customWidth="1"/>
    <col min="5" max="5" width="14.5703125" customWidth="1"/>
    <col min="6" max="6" width="20.42578125" bestFit="1" customWidth="1"/>
    <col min="7" max="7" width="15.85546875" customWidth="1"/>
    <col min="8" max="8" width="13.140625" customWidth="1"/>
    <col min="9" max="9" width="18.42578125" bestFit="1" customWidth="1"/>
    <col min="10" max="10" width="18.5703125" style="2" bestFit="1" customWidth="1"/>
    <col min="11" max="11" width="21" bestFit="1" customWidth="1"/>
    <col min="13" max="13" width="11.7109375" bestFit="1" customWidth="1"/>
  </cols>
  <sheetData>
    <row r="1" spans="1:5" x14ac:dyDescent="0.25">
      <c r="A1" s="1" t="s">
        <v>2</v>
      </c>
      <c r="B1" s="1" t="s">
        <v>5</v>
      </c>
    </row>
    <row r="2" spans="1:5" x14ac:dyDescent="0.25">
      <c r="A2" s="1"/>
      <c r="B2" s="1" t="s">
        <v>8</v>
      </c>
      <c r="C2" s="1" t="s">
        <v>9</v>
      </c>
      <c r="D2" s="1" t="s">
        <v>11</v>
      </c>
    </row>
    <row r="3" spans="1:5" x14ac:dyDescent="0.25">
      <c r="A3" s="1" t="s">
        <v>7</v>
      </c>
      <c r="B3">
        <v>400</v>
      </c>
      <c r="C3">
        <v>4410</v>
      </c>
      <c r="D3">
        <f>C3*0.8929-8.5888</f>
        <v>3929.1002000000003</v>
      </c>
    </row>
    <row r="4" spans="1:5" x14ac:dyDescent="0.25">
      <c r="A4" s="1" t="s">
        <v>3</v>
      </c>
      <c r="B4">
        <v>40</v>
      </c>
      <c r="C4">
        <v>2710</v>
      </c>
      <c r="D4">
        <f t="shared" ref="D4:D6" si="0">C4*0.8929-8.5888</f>
        <v>2411.1702</v>
      </c>
    </row>
    <row r="5" spans="1:5" x14ac:dyDescent="0.25">
      <c r="A5" s="1" t="s">
        <v>4</v>
      </c>
      <c r="B5">
        <v>360</v>
      </c>
      <c r="C5">
        <v>4200</v>
      </c>
      <c r="D5">
        <f t="shared" si="0"/>
        <v>3741.5912000000003</v>
      </c>
    </row>
    <row r="6" spans="1:5" x14ac:dyDescent="0.25">
      <c r="A6" s="1" t="s">
        <v>10</v>
      </c>
      <c r="B6">
        <v>20</v>
      </c>
      <c r="C6">
        <v>50</v>
      </c>
      <c r="D6">
        <f t="shared" si="0"/>
        <v>36.056200000000004</v>
      </c>
    </row>
    <row r="7" spans="1:5" x14ac:dyDescent="0.25">
      <c r="D7" s="1" t="s">
        <v>6</v>
      </c>
      <c r="E7">
        <f>1-D4/D3</f>
        <v>0.38633018318036283</v>
      </c>
    </row>
    <row r="8" spans="1:5" x14ac:dyDescent="0.25">
      <c r="D8" s="1" t="s">
        <v>12</v>
      </c>
      <c r="E8">
        <f>(B4*D4+B5*D5+B6*D6)/(B3*D3)</f>
        <v>0.91887499076760637</v>
      </c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8"/>
  <sheetViews>
    <sheetView workbookViewId="0">
      <selection sqref="A1:XFD22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6.7109375" customWidth="1"/>
    <col min="4" max="4" width="16.5703125" customWidth="1"/>
    <col min="5" max="5" width="14.5703125" customWidth="1"/>
    <col min="6" max="6" width="20.42578125" bestFit="1" customWidth="1"/>
    <col min="7" max="7" width="15.85546875" customWidth="1"/>
    <col min="8" max="8" width="13.140625" customWidth="1"/>
    <col min="9" max="9" width="18.42578125" bestFit="1" customWidth="1"/>
    <col min="10" max="10" width="18.5703125" style="2" bestFit="1" customWidth="1"/>
    <col min="11" max="11" width="21" bestFit="1" customWidth="1"/>
    <col min="13" max="13" width="11.7109375" bestFit="1" customWidth="1"/>
  </cols>
  <sheetData>
    <row r="1" spans="1:9" x14ac:dyDescent="0.25">
      <c r="A1" s="1" t="s">
        <v>2</v>
      </c>
      <c r="B1" s="1" t="s">
        <v>5</v>
      </c>
    </row>
    <row r="2" spans="1:9" x14ac:dyDescent="0.25">
      <c r="A2" s="1"/>
      <c r="B2" s="1" t="s">
        <v>8</v>
      </c>
      <c r="C2" s="1" t="s">
        <v>9</v>
      </c>
      <c r="D2" s="1" t="s">
        <v>11</v>
      </c>
    </row>
    <row r="3" spans="1:9" x14ac:dyDescent="0.25">
      <c r="A3" s="1" t="s">
        <v>7</v>
      </c>
      <c r="B3">
        <v>500</v>
      </c>
      <c r="C3">
        <v>1675</v>
      </c>
      <c r="D3">
        <f>C3*0.8929-8.5888</f>
        <v>1487.0187000000001</v>
      </c>
    </row>
    <row r="4" spans="1:9" x14ac:dyDescent="0.25">
      <c r="A4" s="1" t="s">
        <v>3</v>
      </c>
      <c r="B4">
        <v>100</v>
      </c>
      <c r="C4">
        <v>1057</v>
      </c>
      <c r="D4">
        <f t="shared" ref="D4:D6" si="0">C4*0.8929-8.5888</f>
        <v>935.20650000000001</v>
      </c>
    </row>
    <row r="5" spans="1:9" x14ac:dyDescent="0.25">
      <c r="A5" s="1" t="s">
        <v>4</v>
      </c>
      <c r="B5">
        <v>400</v>
      </c>
      <c r="C5">
        <v>1723</v>
      </c>
      <c r="D5">
        <f t="shared" si="0"/>
        <v>1529.8779</v>
      </c>
    </row>
    <row r="6" spans="1:9" x14ac:dyDescent="0.25">
      <c r="A6" s="1" t="s">
        <v>10</v>
      </c>
      <c r="B6">
        <v>20</v>
      </c>
      <c r="C6">
        <v>15</v>
      </c>
      <c r="D6">
        <f t="shared" si="0"/>
        <v>4.8046999999999986</v>
      </c>
    </row>
    <row r="7" spans="1:9" x14ac:dyDescent="0.25">
      <c r="D7" s="1" t="s">
        <v>6</v>
      </c>
      <c r="E7">
        <f>1-D4/D3</f>
        <v>0.37108625466512291</v>
      </c>
      <c r="F7">
        <v>0.38069366578913899</v>
      </c>
      <c r="H7" s="2">
        <f>AVERAGE(E7:F7)</f>
        <v>0.37588996022713095</v>
      </c>
      <c r="I7" s="2">
        <f>STDEV(E7:F7)</f>
        <v>6.7934655554388445E-3</v>
      </c>
    </row>
    <row r="8" spans="1:9" x14ac:dyDescent="0.25">
      <c r="D8" s="1" t="s">
        <v>12</v>
      </c>
      <c r="E8">
        <f>(B4*D4+B5*D5+B6*D6)/(B3*D3)</f>
        <v>0.94896977959994722</v>
      </c>
      <c r="F8">
        <v>0.93131616165956743</v>
      </c>
      <c r="H8" s="2">
        <f>AVERAGE(E8:F8)</f>
        <v>0.94014297062975727</v>
      </c>
      <c r="I8" s="2">
        <f>STDEV(E8:F8)</f>
        <v>1.2482992958119039E-2</v>
      </c>
    </row>
  </sheetData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8"/>
  <sheetViews>
    <sheetView workbookViewId="0">
      <selection sqref="A1:XFD22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6.7109375" customWidth="1"/>
    <col min="4" max="4" width="16.5703125" customWidth="1"/>
    <col min="5" max="5" width="14.5703125" customWidth="1"/>
    <col min="6" max="6" width="20.42578125" bestFit="1" customWidth="1"/>
    <col min="7" max="7" width="15.85546875" customWidth="1"/>
    <col min="8" max="8" width="13.140625" customWidth="1"/>
    <col min="9" max="9" width="18.42578125" bestFit="1" customWidth="1"/>
    <col min="10" max="10" width="18.5703125" style="2" bestFit="1" customWidth="1"/>
    <col min="11" max="11" width="21" bestFit="1" customWidth="1"/>
    <col min="13" max="13" width="11.7109375" bestFit="1" customWidth="1"/>
  </cols>
  <sheetData>
    <row r="1" spans="1:5" x14ac:dyDescent="0.25">
      <c r="A1" s="1" t="s">
        <v>2</v>
      </c>
      <c r="B1" s="1" t="s">
        <v>5</v>
      </c>
    </row>
    <row r="2" spans="1:5" x14ac:dyDescent="0.25">
      <c r="A2" s="1"/>
      <c r="B2" s="1" t="s">
        <v>8</v>
      </c>
      <c r="C2" s="1" t="s">
        <v>9</v>
      </c>
      <c r="D2" s="1" t="s">
        <v>11</v>
      </c>
    </row>
    <row r="3" spans="1:5" x14ac:dyDescent="0.25">
      <c r="A3" s="1" t="s">
        <v>7</v>
      </c>
      <c r="B3">
        <v>500</v>
      </c>
      <c r="C3">
        <v>1675</v>
      </c>
      <c r="D3">
        <f>C3*0.8929-8.5888</f>
        <v>1487.0187000000001</v>
      </c>
    </row>
    <row r="4" spans="1:5" x14ac:dyDescent="0.25">
      <c r="A4" s="1" t="s">
        <v>3</v>
      </c>
      <c r="B4">
        <v>100</v>
      </c>
      <c r="C4">
        <v>1041</v>
      </c>
      <c r="D4">
        <f t="shared" ref="D4:D6" si="0">C4*0.8929-8.5888</f>
        <v>920.92010000000005</v>
      </c>
    </row>
    <row r="5" spans="1:5" x14ac:dyDescent="0.25">
      <c r="A5" s="1" t="s">
        <v>4</v>
      </c>
      <c r="B5">
        <v>400</v>
      </c>
      <c r="C5">
        <v>1690</v>
      </c>
      <c r="D5">
        <f t="shared" si="0"/>
        <v>1500.4122</v>
      </c>
    </row>
    <row r="6" spans="1:5" x14ac:dyDescent="0.25">
      <c r="A6" s="1" t="s">
        <v>10</v>
      </c>
      <c r="B6">
        <v>20</v>
      </c>
      <c r="C6">
        <v>20</v>
      </c>
      <c r="D6">
        <f t="shared" si="0"/>
        <v>9.2691999999999997</v>
      </c>
    </row>
    <row r="7" spans="1:5" x14ac:dyDescent="0.25">
      <c r="D7" s="1" t="s">
        <v>6</v>
      </c>
      <c r="E7">
        <f>1-D4/D3</f>
        <v>0.38069366578913899</v>
      </c>
    </row>
    <row r="8" spans="1:5" x14ac:dyDescent="0.25">
      <c r="D8" s="1" t="s">
        <v>12</v>
      </c>
      <c r="E8">
        <f>(B4*D4+B5*D5+B6*D6)/(B3*D3)</f>
        <v>0.93131616165956743</v>
      </c>
    </row>
  </sheetData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8"/>
  <sheetViews>
    <sheetView workbookViewId="0">
      <selection sqref="A1:XFD22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6.7109375" customWidth="1"/>
    <col min="4" max="4" width="16.5703125" customWidth="1"/>
    <col min="5" max="5" width="14.5703125" customWidth="1"/>
    <col min="6" max="6" width="20.42578125" bestFit="1" customWidth="1"/>
    <col min="7" max="7" width="15.85546875" customWidth="1"/>
    <col min="8" max="8" width="13.140625" customWidth="1"/>
    <col min="9" max="9" width="18.42578125" bestFit="1" customWidth="1"/>
    <col min="10" max="10" width="18.5703125" style="2" bestFit="1" customWidth="1"/>
    <col min="11" max="11" width="21" bestFit="1" customWidth="1"/>
    <col min="13" max="13" width="11.7109375" bestFit="1" customWidth="1"/>
  </cols>
  <sheetData>
    <row r="1" spans="1:10" x14ac:dyDescent="0.25">
      <c r="A1" s="1" t="s">
        <v>2</v>
      </c>
      <c r="B1" s="1" t="s">
        <v>5</v>
      </c>
    </row>
    <row r="2" spans="1:10" x14ac:dyDescent="0.25">
      <c r="A2" s="1"/>
      <c r="B2" s="1" t="s">
        <v>8</v>
      </c>
      <c r="C2" s="1" t="s">
        <v>9</v>
      </c>
      <c r="D2" s="1" t="s">
        <v>11</v>
      </c>
    </row>
    <row r="3" spans="1:10" x14ac:dyDescent="0.25">
      <c r="A3" s="1" t="s">
        <v>7</v>
      </c>
      <c r="B3">
        <v>400</v>
      </c>
      <c r="C3">
        <v>2556</v>
      </c>
      <c r="D3">
        <f>C3*0.8929-8.5888</f>
        <v>2273.6635999999999</v>
      </c>
    </row>
    <row r="4" spans="1:10" x14ac:dyDescent="0.25">
      <c r="A4" s="1" t="s">
        <v>3</v>
      </c>
      <c r="B4">
        <v>180</v>
      </c>
      <c r="C4">
        <v>1119</v>
      </c>
      <c r="D4">
        <f t="shared" ref="D4:D6" si="0">C4*0.8929-8.5888</f>
        <v>990.56630000000007</v>
      </c>
    </row>
    <row r="5" spans="1:10" x14ac:dyDescent="0.25">
      <c r="A5" s="1" t="s">
        <v>4</v>
      </c>
      <c r="B5">
        <v>220</v>
      </c>
      <c r="C5">
        <v>3350</v>
      </c>
      <c r="D5">
        <f t="shared" si="0"/>
        <v>2982.6262000000002</v>
      </c>
    </row>
    <row r="6" spans="1:10" x14ac:dyDescent="0.25">
      <c r="A6" s="1" t="s">
        <v>10</v>
      </c>
      <c r="B6">
        <v>20</v>
      </c>
      <c r="C6">
        <v>20</v>
      </c>
      <c r="D6">
        <f t="shared" si="0"/>
        <v>9.2691999999999997</v>
      </c>
    </row>
    <row r="7" spans="1:10" x14ac:dyDescent="0.25">
      <c r="D7" s="1" t="s">
        <v>6</v>
      </c>
      <c r="E7">
        <f>1-D4/D3</f>
        <v>0.56433031693870628</v>
      </c>
      <c r="F7">
        <v>0.54430189232919068</v>
      </c>
      <c r="G7">
        <v>0.58357331313216254</v>
      </c>
      <c r="I7" s="2">
        <f>AVERAGE(E7:G7)</f>
        <v>0.56406850746668646</v>
      </c>
      <c r="J7" s="2">
        <f>STDEV(E7:G7)</f>
        <v>1.9637019405214024E-2</v>
      </c>
    </row>
    <row r="8" spans="1:10" x14ac:dyDescent="0.25">
      <c r="D8" s="1" t="s">
        <v>12</v>
      </c>
      <c r="E8">
        <f>(B4*D4+B5*D5+B6*D6)/(B3*D3)</f>
        <v>0.91775349044599219</v>
      </c>
      <c r="F8">
        <v>0.94812993443709104</v>
      </c>
      <c r="G8">
        <v>0.92238751810074293</v>
      </c>
      <c r="I8" s="2">
        <f>AVERAGE(E8:G8)</f>
        <v>0.92942364766127528</v>
      </c>
      <c r="J8" s="2">
        <f>STDEV(E8:G8)</f>
        <v>1.6364975611975113E-2</v>
      </c>
    </row>
  </sheetData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8"/>
  <sheetViews>
    <sheetView workbookViewId="0">
      <selection sqref="A1:XFD22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6.7109375" customWidth="1"/>
    <col min="4" max="4" width="16.5703125" customWidth="1"/>
    <col min="5" max="5" width="14.5703125" customWidth="1"/>
    <col min="6" max="6" width="20.42578125" bestFit="1" customWidth="1"/>
    <col min="7" max="7" width="15.85546875" customWidth="1"/>
    <col min="8" max="8" width="13.140625" customWidth="1"/>
    <col min="9" max="9" width="18.42578125" bestFit="1" customWidth="1"/>
    <col min="10" max="10" width="18.5703125" style="2" bestFit="1" customWidth="1"/>
    <col min="11" max="11" width="21" bestFit="1" customWidth="1"/>
    <col min="13" max="13" width="11.7109375" bestFit="1" customWidth="1"/>
  </cols>
  <sheetData>
    <row r="1" spans="1:5" x14ac:dyDescent="0.25">
      <c r="A1" s="1" t="s">
        <v>2</v>
      </c>
      <c r="B1" s="1" t="s">
        <v>5</v>
      </c>
    </row>
    <row r="2" spans="1:5" x14ac:dyDescent="0.25">
      <c r="A2" s="1"/>
      <c r="B2" s="1" t="s">
        <v>8</v>
      </c>
      <c r="C2" s="1" t="s">
        <v>9</v>
      </c>
      <c r="D2" s="1" t="s">
        <v>11</v>
      </c>
    </row>
    <row r="3" spans="1:5" x14ac:dyDescent="0.25">
      <c r="A3" s="1" t="s">
        <v>7</v>
      </c>
      <c r="B3">
        <v>400</v>
      </c>
      <c r="C3">
        <v>2556</v>
      </c>
      <c r="D3">
        <f>C3*0.8929-8.5888</f>
        <v>2273.6635999999999</v>
      </c>
    </row>
    <row r="4" spans="1:5" x14ac:dyDescent="0.25">
      <c r="A4" s="1" t="s">
        <v>3</v>
      </c>
      <c r="B4">
        <v>170</v>
      </c>
      <c r="C4">
        <v>1170</v>
      </c>
      <c r="D4">
        <f t="shared" ref="D4:D6" si="0">C4*0.8929-8.5888</f>
        <v>1036.1042</v>
      </c>
    </row>
    <row r="5" spans="1:5" x14ac:dyDescent="0.25">
      <c r="A5" s="1" t="s">
        <v>4</v>
      </c>
      <c r="B5">
        <v>230</v>
      </c>
      <c r="C5">
        <v>3350</v>
      </c>
      <c r="D5">
        <f t="shared" si="0"/>
        <v>2982.6262000000002</v>
      </c>
    </row>
    <row r="6" spans="1:5" x14ac:dyDescent="0.25">
      <c r="A6" s="1" t="s">
        <v>10</v>
      </c>
      <c r="B6">
        <v>20</v>
      </c>
      <c r="C6">
        <v>18</v>
      </c>
      <c r="D6">
        <f t="shared" si="0"/>
        <v>7.4834000000000014</v>
      </c>
    </row>
    <row r="7" spans="1:5" x14ac:dyDescent="0.25">
      <c r="D7" s="1" t="s">
        <v>6</v>
      </c>
      <c r="E7">
        <f>1-D4/D3</f>
        <v>0.54430189232919068</v>
      </c>
    </row>
    <row r="8" spans="1:5" x14ac:dyDescent="0.25">
      <c r="D8" s="1" t="s">
        <v>12</v>
      </c>
      <c r="E8">
        <f>(B4*D4+B5*D5+B6*D6)/(B3*D3)</f>
        <v>0.94812993443709104</v>
      </c>
    </row>
  </sheetData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J8"/>
  <sheetViews>
    <sheetView workbookViewId="0">
      <selection sqref="A1:XFD22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6.7109375" customWidth="1"/>
    <col min="4" max="4" width="16.5703125" customWidth="1"/>
    <col min="5" max="5" width="14.5703125" customWidth="1"/>
    <col min="6" max="6" width="20.42578125" bestFit="1" customWidth="1"/>
    <col min="7" max="7" width="15.85546875" customWidth="1"/>
    <col min="8" max="8" width="13.140625" customWidth="1"/>
    <col min="9" max="9" width="18.42578125" bestFit="1" customWidth="1"/>
    <col min="10" max="10" width="18.5703125" style="2" bestFit="1" customWidth="1"/>
    <col min="11" max="11" width="21" bestFit="1" customWidth="1"/>
    <col min="13" max="13" width="11.7109375" bestFit="1" customWidth="1"/>
  </cols>
  <sheetData>
    <row r="1" spans="1:5" x14ac:dyDescent="0.25">
      <c r="A1" s="1" t="s">
        <v>2</v>
      </c>
      <c r="B1" s="1" t="s">
        <v>5</v>
      </c>
    </row>
    <row r="2" spans="1:5" x14ac:dyDescent="0.25">
      <c r="A2" s="1"/>
      <c r="B2" s="1" t="s">
        <v>8</v>
      </c>
      <c r="C2" s="1" t="s">
        <v>9</v>
      </c>
      <c r="D2" s="1" t="s">
        <v>11</v>
      </c>
    </row>
    <row r="3" spans="1:5" x14ac:dyDescent="0.25">
      <c r="A3" s="1" t="s">
        <v>7</v>
      </c>
      <c r="B3">
        <v>400</v>
      </c>
      <c r="C3">
        <v>2556</v>
      </c>
      <c r="D3">
        <f>C3*0.8929-8.5888</f>
        <v>2273.6635999999999</v>
      </c>
    </row>
    <row r="4" spans="1:5" x14ac:dyDescent="0.25">
      <c r="A4" s="1" t="s">
        <v>3</v>
      </c>
      <c r="B4">
        <v>170</v>
      </c>
      <c r="C4">
        <v>1070</v>
      </c>
      <c r="D4">
        <f t="shared" ref="D4:D6" si="0">C4*0.8929-8.5888</f>
        <v>946.81420000000003</v>
      </c>
    </row>
    <row r="5" spans="1:5" x14ac:dyDescent="0.25">
      <c r="A5" s="1" t="s">
        <v>4</v>
      </c>
      <c r="B5">
        <v>230</v>
      </c>
      <c r="C5">
        <v>3310</v>
      </c>
      <c r="D5">
        <f t="shared" si="0"/>
        <v>2946.9102000000003</v>
      </c>
    </row>
    <row r="6" spans="1:5" x14ac:dyDescent="0.25">
      <c r="A6" s="1" t="s">
        <v>10</v>
      </c>
      <c r="B6">
        <v>20</v>
      </c>
      <c r="C6">
        <v>17</v>
      </c>
      <c r="D6">
        <f t="shared" si="0"/>
        <v>6.5905000000000005</v>
      </c>
    </row>
    <row r="7" spans="1:5" x14ac:dyDescent="0.25">
      <c r="D7" s="1" t="s">
        <v>6</v>
      </c>
      <c r="E7">
        <f>1-D4/D3</f>
        <v>0.58357331313216254</v>
      </c>
    </row>
    <row r="8" spans="1:5" x14ac:dyDescent="0.25">
      <c r="D8" s="1" t="s">
        <v>12</v>
      </c>
      <c r="E8">
        <f>(B4*D4+B5*D5+B6*D6)/(B3*D3)</f>
        <v>0.92238751810074293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Cond. Meter Calibration</vt:lpstr>
      <vt:lpstr>NaCl3(1)</vt:lpstr>
      <vt:lpstr>NaCl3 (2)</vt:lpstr>
      <vt:lpstr>NaCl3 (3)</vt:lpstr>
      <vt:lpstr>Na2SO4(1)</vt:lpstr>
      <vt:lpstr>Na2SO4(2)</vt:lpstr>
      <vt:lpstr>MgSO4(1)</vt:lpstr>
      <vt:lpstr>MgSO4(2)</vt:lpstr>
      <vt:lpstr>MgSO4(3)</vt:lpstr>
    </vt:vector>
  </TitlesOfParts>
  <Company>University of Bath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Jing Ji</dc:creator>
  <cp:lastModifiedBy>Jing Ji</cp:lastModifiedBy>
  <dcterms:created xsi:type="dcterms:W3CDTF">2020-01-13T17:18:53Z</dcterms:created>
  <dcterms:modified xsi:type="dcterms:W3CDTF">2020-02-04T16:25:16Z</dcterms:modified>
</cp:coreProperties>
</file>